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งบประมาณ 64\"/>
    </mc:Choice>
  </mc:AlternateContent>
  <bookViews>
    <workbookView xWindow="0" yWindow="0" windowWidth="28800" windowHeight="124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4" i="1" l="1"/>
  <c r="D173" i="1"/>
  <c r="D172" i="1"/>
  <c r="D174" i="1" s="1"/>
  <c r="C172" i="1"/>
  <c r="C171" i="1"/>
  <c r="C174" i="1" s="1"/>
  <c r="D163" i="1"/>
  <c r="C163" i="1"/>
  <c r="B163" i="1"/>
  <c r="C138" i="1"/>
  <c r="B138" i="1"/>
  <c r="D136" i="1"/>
  <c r="D135" i="1"/>
  <c r="D138" i="1" s="1"/>
  <c r="D127" i="1"/>
  <c r="C127" i="1"/>
  <c r="B127" i="1"/>
  <c r="D100" i="1"/>
  <c r="C100" i="1"/>
  <c r="D96" i="1"/>
  <c r="C96" i="1"/>
  <c r="B96" i="1"/>
  <c r="B100" i="1" s="1"/>
  <c r="D87" i="1"/>
  <c r="C87" i="1"/>
  <c r="B87" i="1"/>
  <c r="D63" i="1"/>
  <c r="B63" i="1"/>
  <c r="D59" i="1"/>
  <c r="C59" i="1"/>
  <c r="C63" i="1" s="1"/>
  <c r="B59" i="1"/>
  <c r="D50" i="1"/>
  <c r="C50" i="1"/>
  <c r="B50" i="1"/>
  <c r="C26" i="1"/>
  <c r="B26" i="1"/>
  <c r="D22" i="1"/>
  <c r="D26" i="1" s="1"/>
  <c r="C22" i="1"/>
  <c r="B22" i="1"/>
  <c r="D13" i="1"/>
  <c r="C13" i="1"/>
  <c r="B13" i="1"/>
</calcChain>
</file>

<file path=xl/sharedStrings.xml><?xml version="1.0" encoding="utf-8"?>
<sst xmlns="http://schemas.openxmlformats.org/spreadsheetml/2006/main" count="146" uniqueCount="48">
  <si>
    <t>รายรับงบประมาณรายจ่าย-เฉพาะการ สถานธนานุบาล 1</t>
  </si>
  <si>
    <t>คำแถลงงบประมาณ</t>
  </si>
  <si>
    <t>ประกอบงบประมาณรายจ่ายประจำปีงบประมาณ พ.ศ.2564</t>
  </si>
  <si>
    <t>รายรับจริง</t>
  </si>
  <si>
    <t>ปี 2560</t>
  </si>
  <si>
    <t>ปี 2561</t>
  </si>
  <si>
    <t>ปี 2562</t>
  </si>
  <si>
    <t>หมวดรายได้</t>
  </si>
  <si>
    <t xml:space="preserve">     ดอกเบี้ยรับจำนำ</t>
  </si>
  <si>
    <t xml:space="preserve">     ดอกเบี้ยเงินฝากธนาคาร</t>
  </si>
  <si>
    <t xml:space="preserve">     กำไรจำหน่ายทรัพย์หลุด</t>
  </si>
  <si>
    <t xml:space="preserve">     รายได้เบ็ดเตล็ด</t>
  </si>
  <si>
    <t>หมวดเงินได้อื่น</t>
  </si>
  <si>
    <t xml:space="preserve">     เงินกำไรสุทธิ</t>
  </si>
  <si>
    <t>รวมรายรับ</t>
  </si>
  <si>
    <t>รายจ่ายงบประมาณรายจ่าย-เฉพาะการ สถานธนานุบาล 1</t>
  </si>
  <si>
    <t>รายจ่ายจริง</t>
  </si>
  <si>
    <t xml:space="preserve">     งบกลาง</t>
  </si>
  <si>
    <t xml:space="preserve">     งบบุคลากร </t>
  </si>
  <si>
    <t xml:space="preserve">     งบดำเนินงาน </t>
  </si>
  <si>
    <t xml:space="preserve">     งบลงทุน</t>
  </si>
  <si>
    <t xml:space="preserve">     งบรายจ่ายอื่น </t>
  </si>
  <si>
    <t xml:space="preserve">     จ่ายจากกำไรสุทธิ</t>
  </si>
  <si>
    <t>รวมรายจ่าย</t>
  </si>
  <si>
    <t>รายรับงบประมาณรายจ่าย-เฉพาะการ สถานธนานุบาล 2</t>
  </si>
  <si>
    <t>รายจ่ายงบประมาณรายจ่าย-เฉพาะการ สถานธนานุบาล 2</t>
  </si>
  <si>
    <t>รายรับงบประมาณรายจ่าย-เฉพาะการ สถานธนานุบาล 3</t>
  </si>
  <si>
    <t>รายจ่ายงบประมาณรายจ่าย-เฉพาะการ สถานธนานุบาล 3</t>
  </si>
  <si>
    <t xml:space="preserve">     งบลงทุน </t>
  </si>
  <si>
    <t>รายรับงบประมาณรายจ่าย-เฉพาะการ สำนักการประปา</t>
  </si>
  <si>
    <t xml:space="preserve">     เงินค่าจำหน่ายน้ำจากมาตรวัดน้ำ</t>
  </si>
  <si>
    <t xml:space="preserve">     เงินค่าบริการประจำเดือน</t>
  </si>
  <si>
    <t xml:space="preserve">     เงินค่าจำหน่ายน้ำจากท่อธาร</t>
  </si>
  <si>
    <t xml:space="preserve">     เงินผลประโยชน์อื่นๆ จากค่าแรง</t>
  </si>
  <si>
    <t xml:space="preserve">     เงินผลประโยชน์จากค่าธรรมเนียมการโอน</t>
  </si>
  <si>
    <t xml:space="preserve">     เงินผลประโยชน์อื่นจากค่าเบ็ดเตล็ด</t>
  </si>
  <si>
    <t xml:space="preserve">     เงินค่าจำหน่ายมาตรวัดน้ำ</t>
  </si>
  <si>
    <t xml:space="preserve">     เงินค่าดอกเบี้ยเงินฝากธนาคาร</t>
  </si>
  <si>
    <t xml:space="preserve">     เงินที่งบทั่วไปช่วยเหลืองบเฉพาะการ</t>
  </si>
  <si>
    <t>รายจ่ายงบประมาณรายจ่าย-เฉพาะการ สำนักการประปา</t>
  </si>
  <si>
    <t>รายรับงบประมาณรายจ่าย-เฉพาะการ งานสถานีขนส่งผู้โดยสาร</t>
  </si>
  <si>
    <t xml:space="preserve">     ค่าบริการสถานีขนส่งผู้โดยสาร</t>
  </si>
  <si>
    <t xml:space="preserve">     ค่าตอบแทนบริการห้องสุขา</t>
  </si>
  <si>
    <t xml:space="preserve">     ค่าตอบแทนบริการจำหน่ายสินค้า</t>
  </si>
  <si>
    <t xml:space="preserve">     ค่าเช่าติดตั้งป้ายโฆษณา</t>
  </si>
  <si>
    <t xml:space="preserve">     ค่าปรับผิดสัญญา</t>
  </si>
  <si>
    <t xml:space="preserve">     ค่าเช่าพื้นที่จำหน่ายสินค้า</t>
  </si>
  <si>
    <t>รายจ่ายงบประมาณรายจ่าย-เฉพาะการ งานสถานีขนส่งผู้โดยสาร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</si>
</sst>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2" xfId="0" applyFont="1" applyBorder="1"/>
    <xf numFmtId="43" fontId="3" fillId="0" borderId="12" xfId="1" applyFont="1" applyBorder="1"/>
    <xf numFmtId="0" fontId="3" fillId="0" borderId="13" xfId="0" applyFont="1" applyBorder="1"/>
    <xf numFmtId="43" fontId="3" fillId="0" borderId="13" xfId="1" applyFont="1" applyBorder="1"/>
    <xf numFmtId="0" fontId="3" fillId="0" borderId="11" xfId="0" applyFont="1" applyBorder="1"/>
    <xf numFmtId="43" fontId="3" fillId="0" borderId="11" xfId="1" applyFont="1" applyBorder="1"/>
    <xf numFmtId="0" fontId="3" fillId="0" borderId="2" xfId="0" applyFont="1" applyBorder="1"/>
    <xf numFmtId="43" fontId="3" fillId="0" borderId="4" xfId="1" applyFont="1" applyBorder="1"/>
    <xf numFmtId="0" fontId="2" fillId="0" borderId="8" xfId="0" applyFont="1" applyBorder="1"/>
    <xf numFmtId="43" fontId="3" fillId="0" borderId="10" xfId="1" applyFont="1" applyBorder="1"/>
    <xf numFmtId="0" fontId="2" fillId="0" borderId="13" xfId="0" applyFont="1" applyBorder="1" applyAlignment="1">
      <alignment horizontal="right"/>
    </xf>
    <xf numFmtId="43" fontId="2" fillId="0" borderId="13" xfId="1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2" fillId="0" borderId="13" xfId="0" applyFont="1" applyBorder="1" applyAlignment="1">
      <alignment horizontal="center"/>
    </xf>
    <xf numFmtId="43" fontId="3" fillId="0" borderId="11" xfId="1" applyFont="1" applyBorder="1" applyAlignment="1">
      <alignment vertical="center"/>
    </xf>
    <xf numFmtId="43" fontId="3" fillId="0" borderId="11" xfId="1" quotePrefix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43" fontId="3" fillId="0" borderId="9" xfId="1" applyFont="1" applyBorder="1"/>
    <xf numFmtId="43" fontId="3" fillId="0" borderId="11" xfId="1" applyFont="1" applyBorder="1" applyAlignment="1">
      <alignment horizontal="center"/>
    </xf>
    <xf numFmtId="0" fontId="2" fillId="0" borderId="13" xfId="0" applyFont="1" applyBorder="1"/>
    <xf numFmtId="43" fontId="3" fillId="0" borderId="7" xfId="1" applyFont="1" applyBorder="1"/>
    <xf numFmtId="43" fontId="3" fillId="0" borderId="13" xfId="1" quotePrefix="1" applyFont="1" applyBorder="1" applyAlignment="1">
      <alignment vertical="center"/>
    </xf>
    <xf numFmtId="43" fontId="2" fillId="0" borderId="13" xfId="0" applyNumberFormat="1" applyFont="1" applyBorder="1"/>
    <xf numFmtId="43" fontId="2" fillId="0" borderId="0" xfId="0" applyNumberFormat="1" applyFont="1" applyBorder="1"/>
    <xf numFmtId="43" fontId="2" fillId="0" borderId="8" xfId="1" applyFont="1" applyBorder="1"/>
    <xf numFmtId="43" fontId="3" fillId="0" borderId="13" xfId="1" quotePrefix="1" applyFont="1" applyBorder="1" applyAlignment="1">
      <alignment horizontal="center"/>
    </xf>
    <xf numFmtId="43" fontId="2" fillId="0" borderId="13" xfId="1" quotePrefix="1" applyFont="1" applyBorder="1" applyAlignment="1">
      <alignment horizontal="center"/>
    </xf>
    <xf numFmtId="43" fontId="2" fillId="0" borderId="0" xfId="1" quotePrefix="1" applyFont="1" applyBorder="1" applyAlignment="1">
      <alignment horizontal="center"/>
    </xf>
    <xf numFmtId="43" fontId="3" fillId="0" borderId="11" xfId="1" applyFont="1" applyBorder="1" applyAlignment="1">
      <alignment horizontal="center" vertical="center"/>
    </xf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"/>
  <sheetViews>
    <sheetView tabSelected="1" workbookViewId="0">
      <selection sqref="A1:D1"/>
    </sheetView>
  </sheetViews>
  <sheetFormatPr defaultRowHeight="21"/>
  <cols>
    <col min="1" max="1" width="37.7109375" style="46" customWidth="1"/>
    <col min="2" max="2" width="18" style="46" bestFit="1" customWidth="1"/>
    <col min="3" max="3" width="18.140625" style="46" bestFit="1" customWidth="1"/>
    <col min="4" max="4" width="18" style="46" customWidth="1"/>
  </cols>
  <sheetData>
    <row r="1" spans="1:4">
      <c r="A1" s="1" t="s">
        <v>0</v>
      </c>
      <c r="B1" s="1"/>
      <c r="C1" s="1"/>
      <c r="D1" s="1"/>
    </row>
    <row r="2" spans="1:4">
      <c r="A2" s="2" t="s">
        <v>1</v>
      </c>
      <c r="B2" s="3"/>
      <c r="C2" s="3"/>
      <c r="D2" s="4"/>
    </row>
    <row r="3" spans="1:4">
      <c r="A3" s="5" t="s">
        <v>2</v>
      </c>
      <c r="B3" s="6"/>
      <c r="C3" s="6"/>
      <c r="D3" s="7"/>
    </row>
    <row r="4" spans="1:4">
      <c r="A4" s="8"/>
      <c r="B4" s="9" t="s">
        <v>3</v>
      </c>
      <c r="C4" s="10"/>
      <c r="D4" s="11"/>
    </row>
    <row r="5" spans="1:4">
      <c r="A5" s="8"/>
      <c r="B5" s="12" t="s">
        <v>4</v>
      </c>
      <c r="C5" s="12" t="s">
        <v>5</v>
      </c>
      <c r="D5" s="12" t="s">
        <v>6</v>
      </c>
    </row>
    <row r="6" spans="1:4">
      <c r="A6" s="13" t="s">
        <v>7</v>
      </c>
      <c r="B6" s="14"/>
      <c r="C6" s="14"/>
      <c r="D6" s="15"/>
    </row>
    <row r="7" spans="1:4">
      <c r="A7" s="16" t="s">
        <v>8</v>
      </c>
      <c r="B7" s="17">
        <v>17992367.5</v>
      </c>
      <c r="C7" s="17">
        <v>17325418.5</v>
      </c>
      <c r="D7" s="17">
        <v>15337502</v>
      </c>
    </row>
    <row r="8" spans="1:4">
      <c r="A8" s="18" t="s">
        <v>9</v>
      </c>
      <c r="B8" s="19">
        <v>155843.64000000001</v>
      </c>
      <c r="C8" s="19">
        <v>281012.19</v>
      </c>
      <c r="D8" s="19">
        <v>383858.89</v>
      </c>
    </row>
    <row r="9" spans="1:4">
      <c r="A9" s="20" t="s">
        <v>10</v>
      </c>
      <c r="B9" s="21">
        <v>1203118</v>
      </c>
      <c r="C9" s="21">
        <v>1121477</v>
      </c>
      <c r="D9" s="21">
        <v>1055075</v>
      </c>
    </row>
    <row r="10" spans="1:4">
      <c r="A10" s="22" t="s">
        <v>11</v>
      </c>
      <c r="B10" s="23"/>
      <c r="C10" s="23">
        <v>350</v>
      </c>
      <c r="D10" s="23">
        <v>400</v>
      </c>
    </row>
    <row r="11" spans="1:4">
      <c r="A11" s="24" t="s">
        <v>12</v>
      </c>
      <c r="B11" s="25"/>
      <c r="C11" s="25"/>
      <c r="D11" s="25"/>
    </row>
    <row r="12" spans="1:4">
      <c r="A12" s="16" t="s">
        <v>13</v>
      </c>
      <c r="B12" s="17">
        <v>16141123.43</v>
      </c>
      <c r="C12" s="17">
        <v>14295878.93</v>
      </c>
      <c r="D12" s="17">
        <v>13303018.800000001</v>
      </c>
    </row>
    <row r="13" spans="1:4">
      <c r="A13" s="26" t="s">
        <v>14</v>
      </c>
      <c r="B13" s="27">
        <f>SUM(B7:B12)</f>
        <v>35492452.57</v>
      </c>
      <c r="C13" s="27">
        <f>SUM(C7:C12)</f>
        <v>33024136.620000001</v>
      </c>
      <c r="D13" s="27">
        <f>SUM(D7:D12)</f>
        <v>30079854.690000001</v>
      </c>
    </row>
    <row r="14" spans="1:4">
      <c r="A14" s="28"/>
      <c r="B14" s="29"/>
      <c r="C14" s="29"/>
      <c r="D14" s="29"/>
    </row>
    <row r="15" spans="1:4">
      <c r="A15" s="1" t="s">
        <v>15</v>
      </c>
      <c r="B15" s="1"/>
      <c r="C15" s="1"/>
      <c r="D15" s="1"/>
    </row>
    <row r="16" spans="1:4">
      <c r="A16" s="2" t="s">
        <v>1</v>
      </c>
      <c r="B16" s="3"/>
      <c r="C16" s="3"/>
      <c r="D16" s="4"/>
    </row>
    <row r="17" spans="1:4">
      <c r="A17" s="5" t="s">
        <v>2</v>
      </c>
      <c r="B17" s="6"/>
      <c r="C17" s="6"/>
      <c r="D17" s="7"/>
    </row>
    <row r="18" spans="1:4">
      <c r="A18" s="20"/>
      <c r="B18" s="9" t="s">
        <v>16</v>
      </c>
      <c r="C18" s="10"/>
      <c r="D18" s="11"/>
    </row>
    <row r="19" spans="1:4">
      <c r="A19" s="16"/>
      <c r="B19" s="30" t="s">
        <v>4</v>
      </c>
      <c r="C19" s="30" t="s">
        <v>5</v>
      </c>
      <c r="D19" s="30" t="s">
        <v>6</v>
      </c>
    </row>
    <row r="20" spans="1:4">
      <c r="A20" s="16" t="s">
        <v>17</v>
      </c>
      <c r="B20" s="17">
        <v>811448.25</v>
      </c>
      <c r="C20" s="17">
        <v>627882.18999999994</v>
      </c>
      <c r="D20" s="17">
        <v>387026</v>
      </c>
    </row>
    <row r="21" spans="1:4">
      <c r="A21" s="20" t="s">
        <v>18</v>
      </c>
      <c r="B21" s="31">
        <v>2540540</v>
      </c>
      <c r="C21" s="31">
        <v>2602352</v>
      </c>
      <c r="D21" s="31">
        <v>2317757</v>
      </c>
    </row>
    <row r="22" spans="1:4">
      <c r="A22" s="20" t="s">
        <v>19</v>
      </c>
      <c r="B22" s="31">
        <f>1434625.87+91976.09</f>
        <v>1526601.9600000002</v>
      </c>
      <c r="C22" s="31">
        <f>1425155.34+87497.79</f>
        <v>1512653.1300000001</v>
      </c>
      <c r="D22" s="31">
        <f>1437489.64+76462.14</f>
        <v>1513951.7799999998</v>
      </c>
    </row>
    <row r="23" spans="1:4">
      <c r="A23" s="20" t="s">
        <v>20</v>
      </c>
      <c r="B23" s="32">
        <v>42000</v>
      </c>
      <c r="C23" s="32">
        <v>44000</v>
      </c>
      <c r="D23" s="32">
        <v>80000</v>
      </c>
    </row>
    <row r="24" spans="1:4">
      <c r="A24" s="18" t="s">
        <v>21</v>
      </c>
      <c r="B24" s="19">
        <v>121200</v>
      </c>
      <c r="C24" s="19">
        <v>121200</v>
      </c>
      <c r="D24" s="19">
        <v>121200</v>
      </c>
    </row>
    <row r="25" spans="1:4">
      <c r="A25" s="18" t="s">
        <v>22</v>
      </c>
      <c r="B25" s="19">
        <v>16141123.43</v>
      </c>
      <c r="C25" s="19">
        <v>14295878.93</v>
      </c>
      <c r="D25" s="19">
        <v>13303018.800000001</v>
      </c>
    </row>
    <row r="26" spans="1:4">
      <c r="A26" s="26" t="s">
        <v>23</v>
      </c>
      <c r="B26" s="27">
        <f>SUM(B20:B25)</f>
        <v>21182913.640000001</v>
      </c>
      <c r="C26" s="27">
        <f>SUM(C20:C25)</f>
        <v>19203966.25</v>
      </c>
      <c r="D26" s="27">
        <f>SUM(D20:D25)</f>
        <v>17722953.579999998</v>
      </c>
    </row>
    <row r="27" spans="1:4">
      <c r="A27" s="33"/>
      <c r="B27" s="29"/>
      <c r="C27" s="29"/>
      <c r="D27" s="29"/>
    </row>
    <row r="28" spans="1:4">
      <c r="A28" s="33"/>
      <c r="B28" s="29"/>
      <c r="C28" s="29"/>
      <c r="D28" s="29"/>
    </row>
    <row r="29" spans="1:4">
      <c r="A29" s="33"/>
      <c r="B29" s="29"/>
      <c r="C29" s="29"/>
      <c r="D29" s="29"/>
    </row>
    <row r="30" spans="1:4">
      <c r="A30" s="33"/>
      <c r="B30" s="29"/>
      <c r="C30" s="29"/>
      <c r="D30" s="29"/>
    </row>
    <row r="31" spans="1:4">
      <c r="A31" s="33"/>
      <c r="B31" s="29"/>
      <c r="C31" s="29"/>
      <c r="D31" s="29"/>
    </row>
    <row r="32" spans="1:4">
      <c r="A32" s="33"/>
      <c r="B32" s="29"/>
      <c r="C32" s="29"/>
      <c r="D32" s="29"/>
    </row>
    <row r="33" spans="1:4">
      <c r="A33" s="33"/>
      <c r="B33" s="29"/>
      <c r="C33" s="29"/>
      <c r="D33" s="29"/>
    </row>
    <row r="34" spans="1:4">
      <c r="A34" s="33"/>
      <c r="B34" s="29"/>
      <c r="C34" s="29"/>
      <c r="D34" s="29"/>
    </row>
    <row r="35" spans="1:4">
      <c r="A35" s="33"/>
      <c r="B35" s="29"/>
      <c r="C35" s="29"/>
      <c r="D35" s="29"/>
    </row>
    <row r="36" spans="1:4">
      <c r="A36" s="33"/>
      <c r="B36" s="29"/>
      <c r="C36" s="29"/>
      <c r="D36" s="29"/>
    </row>
    <row r="37" spans="1:4">
      <c r="A37" s="33"/>
      <c r="B37" s="29"/>
      <c r="C37" s="29"/>
      <c r="D37" s="29"/>
    </row>
    <row r="38" spans="1:4">
      <c r="A38" s="1" t="s">
        <v>24</v>
      </c>
      <c r="B38" s="1"/>
      <c r="C38" s="1"/>
      <c r="D38" s="1"/>
    </row>
    <row r="39" spans="1:4">
      <c r="A39" s="2" t="s">
        <v>1</v>
      </c>
      <c r="B39" s="3"/>
      <c r="C39" s="3"/>
      <c r="D39" s="4"/>
    </row>
    <row r="40" spans="1:4">
      <c r="A40" s="5" t="s">
        <v>2</v>
      </c>
      <c r="B40" s="6"/>
      <c r="C40" s="6"/>
      <c r="D40" s="7"/>
    </row>
    <row r="41" spans="1:4">
      <c r="A41" s="8"/>
      <c r="B41" s="9" t="s">
        <v>3</v>
      </c>
      <c r="C41" s="10"/>
      <c r="D41" s="11"/>
    </row>
    <row r="42" spans="1:4">
      <c r="A42" s="8"/>
      <c r="B42" s="12" t="s">
        <v>4</v>
      </c>
      <c r="C42" s="12" t="s">
        <v>5</v>
      </c>
      <c r="D42" s="12" t="s">
        <v>6</v>
      </c>
    </row>
    <row r="43" spans="1:4">
      <c r="A43" s="13" t="s">
        <v>7</v>
      </c>
      <c r="B43" s="34"/>
      <c r="C43" s="34"/>
      <c r="D43" s="25"/>
    </row>
    <row r="44" spans="1:4">
      <c r="A44" s="16" t="s">
        <v>8</v>
      </c>
      <c r="B44" s="17">
        <v>22228882.75</v>
      </c>
      <c r="C44" s="17">
        <v>21046605</v>
      </c>
      <c r="D44" s="17">
        <v>18066083</v>
      </c>
    </row>
    <row r="45" spans="1:4">
      <c r="A45" s="18" t="s">
        <v>9</v>
      </c>
      <c r="B45" s="19">
        <v>34.049999999999997</v>
      </c>
      <c r="C45" s="19">
        <v>30208</v>
      </c>
      <c r="D45" s="19">
        <v>88975.95</v>
      </c>
    </row>
    <row r="46" spans="1:4">
      <c r="A46" s="18" t="s">
        <v>10</v>
      </c>
      <c r="B46" s="19">
        <v>1981985</v>
      </c>
      <c r="C46" s="19">
        <v>1601910</v>
      </c>
      <c r="D46" s="19">
        <v>2309740</v>
      </c>
    </row>
    <row r="47" spans="1:4">
      <c r="A47" s="20" t="s">
        <v>11</v>
      </c>
      <c r="B47" s="21">
        <v>480</v>
      </c>
      <c r="C47" s="21"/>
      <c r="D47" s="21"/>
    </row>
    <row r="48" spans="1:4">
      <c r="A48" s="24" t="s">
        <v>12</v>
      </c>
      <c r="B48" s="25"/>
      <c r="C48" s="25"/>
      <c r="D48" s="25"/>
    </row>
    <row r="49" spans="1:4">
      <c r="A49" s="16" t="s">
        <v>13</v>
      </c>
      <c r="B49" s="17">
        <v>19130983.140000001</v>
      </c>
      <c r="C49" s="17">
        <v>17029665.75</v>
      </c>
      <c r="D49" s="17">
        <v>16308315.560000001</v>
      </c>
    </row>
    <row r="50" spans="1:4">
      <c r="A50" s="26" t="s">
        <v>14</v>
      </c>
      <c r="B50" s="27">
        <f>SUM(B44:B49)</f>
        <v>43342364.939999998</v>
      </c>
      <c r="C50" s="27">
        <f>SUM(C44:C49)</f>
        <v>39708388.75</v>
      </c>
      <c r="D50" s="27">
        <f>SUM(D44:D49)</f>
        <v>36773114.509999998</v>
      </c>
    </row>
    <row r="51" spans="1:4">
      <c r="A51" s="33"/>
      <c r="B51" s="29"/>
      <c r="C51" s="29"/>
      <c r="D51" s="29"/>
    </row>
    <row r="52" spans="1:4">
      <c r="A52" s="1" t="s">
        <v>25</v>
      </c>
      <c r="B52" s="1"/>
      <c r="C52" s="1"/>
      <c r="D52" s="1"/>
    </row>
    <row r="53" spans="1:4">
      <c r="A53" s="2" t="s">
        <v>1</v>
      </c>
      <c r="B53" s="3"/>
      <c r="C53" s="3"/>
      <c r="D53" s="4"/>
    </row>
    <row r="54" spans="1:4">
      <c r="A54" s="5" t="s">
        <v>2</v>
      </c>
      <c r="B54" s="6"/>
      <c r="C54" s="6"/>
      <c r="D54" s="7"/>
    </row>
    <row r="55" spans="1:4">
      <c r="A55" s="8"/>
      <c r="B55" s="9" t="s">
        <v>16</v>
      </c>
      <c r="C55" s="10"/>
      <c r="D55" s="11"/>
    </row>
    <row r="56" spans="1:4">
      <c r="A56" s="16"/>
      <c r="B56" s="30" t="s">
        <v>4</v>
      </c>
      <c r="C56" s="30" t="s">
        <v>5</v>
      </c>
      <c r="D56" s="30" t="s">
        <v>6</v>
      </c>
    </row>
    <row r="57" spans="1:4">
      <c r="A57" s="16" t="s">
        <v>17</v>
      </c>
      <c r="B57" s="17">
        <v>2984226.2</v>
      </c>
      <c r="C57" s="17">
        <v>2342740.61</v>
      </c>
      <c r="D57" s="17">
        <v>1955202.05</v>
      </c>
    </row>
    <row r="58" spans="1:4">
      <c r="A58" s="20" t="s">
        <v>18</v>
      </c>
      <c r="B58" s="31">
        <v>2828945</v>
      </c>
      <c r="C58" s="31">
        <v>2676081.54</v>
      </c>
      <c r="D58" s="31">
        <v>2712845</v>
      </c>
    </row>
    <row r="59" spans="1:4">
      <c r="A59" s="20" t="s">
        <v>19</v>
      </c>
      <c r="B59" s="31">
        <f>1063930.43+92815.17</f>
        <v>1156745.5999999999</v>
      </c>
      <c r="C59" s="31">
        <f>1040029.29+93571.74</f>
        <v>1133601.03</v>
      </c>
      <c r="D59" s="31">
        <f>1057926.09+94980.68</f>
        <v>1152906.77</v>
      </c>
    </row>
    <row r="60" spans="1:4">
      <c r="A60" s="18" t="s">
        <v>21</v>
      </c>
      <c r="B60" s="19">
        <v>135100</v>
      </c>
      <c r="C60" s="19">
        <v>135100</v>
      </c>
      <c r="D60" s="19">
        <v>135100</v>
      </c>
    </row>
    <row r="61" spans="1:4">
      <c r="A61" s="20" t="s">
        <v>20</v>
      </c>
      <c r="B61" s="35">
        <v>80590</v>
      </c>
      <c r="C61" s="35">
        <v>250135.2</v>
      </c>
      <c r="D61" s="35">
        <v>53000</v>
      </c>
    </row>
    <row r="62" spans="1:4">
      <c r="A62" s="18" t="s">
        <v>22</v>
      </c>
      <c r="B62" s="19">
        <v>19130983.140000001</v>
      </c>
      <c r="C62" s="19">
        <v>17029665.75</v>
      </c>
      <c r="D62" s="19">
        <v>16308315.560000001</v>
      </c>
    </row>
    <row r="63" spans="1:4">
      <c r="A63" s="26" t="s">
        <v>23</v>
      </c>
      <c r="B63" s="27">
        <f>SUM(B57:B62)</f>
        <v>26316589.940000001</v>
      </c>
      <c r="C63" s="27">
        <f>SUM(C57+C58+C59+C60+C61+C62)</f>
        <v>23567324.130000003</v>
      </c>
      <c r="D63" s="27">
        <f>SUM(D57+D58+D59+D60+D61+D62)</f>
        <v>22317369.380000003</v>
      </c>
    </row>
    <row r="64" spans="1:4">
      <c r="A64" s="33"/>
      <c r="B64" s="29"/>
      <c r="C64" s="29"/>
      <c r="D64" s="29"/>
    </row>
    <row r="65" spans="1:4">
      <c r="A65" s="33"/>
      <c r="B65" s="29"/>
      <c r="C65" s="29"/>
      <c r="D65" s="29"/>
    </row>
    <row r="66" spans="1:4">
      <c r="A66" s="33"/>
      <c r="B66" s="29"/>
      <c r="C66" s="29"/>
      <c r="D66" s="29"/>
    </row>
    <row r="67" spans="1:4">
      <c r="A67" s="33"/>
      <c r="B67" s="29"/>
      <c r="C67" s="29"/>
      <c r="D67" s="29"/>
    </row>
    <row r="68" spans="1:4">
      <c r="A68" s="33"/>
      <c r="B68" s="29"/>
      <c r="C68" s="29"/>
      <c r="D68" s="29"/>
    </row>
    <row r="69" spans="1:4">
      <c r="A69" s="33"/>
      <c r="B69" s="29"/>
      <c r="C69" s="29"/>
      <c r="D69" s="29"/>
    </row>
    <row r="70" spans="1:4">
      <c r="A70" s="33"/>
      <c r="B70" s="29"/>
      <c r="C70" s="29"/>
      <c r="D70" s="29"/>
    </row>
    <row r="71" spans="1:4">
      <c r="A71" s="33"/>
      <c r="B71" s="29"/>
      <c r="C71" s="29"/>
      <c r="D71" s="29"/>
    </row>
    <row r="72" spans="1:4">
      <c r="A72" s="33"/>
      <c r="B72" s="29"/>
      <c r="C72" s="29"/>
      <c r="D72" s="29"/>
    </row>
    <row r="73" spans="1:4">
      <c r="A73" s="33"/>
      <c r="B73" s="29"/>
      <c r="C73" s="29"/>
      <c r="D73" s="29"/>
    </row>
    <row r="74" spans="1:4">
      <c r="A74" s="33"/>
      <c r="B74" s="29"/>
      <c r="C74" s="29"/>
      <c r="D74" s="29"/>
    </row>
    <row r="75" spans="1:4">
      <c r="A75" s="1" t="s">
        <v>26</v>
      </c>
      <c r="B75" s="1"/>
      <c r="C75" s="1"/>
      <c r="D75" s="1"/>
    </row>
    <row r="76" spans="1:4">
      <c r="A76" s="2" t="s">
        <v>1</v>
      </c>
      <c r="B76" s="3"/>
      <c r="C76" s="3"/>
      <c r="D76" s="4"/>
    </row>
    <row r="77" spans="1:4">
      <c r="A77" s="5" t="s">
        <v>2</v>
      </c>
      <c r="B77" s="6"/>
      <c r="C77" s="6"/>
      <c r="D77" s="7"/>
    </row>
    <row r="78" spans="1:4">
      <c r="A78" s="8"/>
      <c r="B78" s="9" t="s">
        <v>3</v>
      </c>
      <c r="C78" s="10"/>
      <c r="D78" s="11"/>
    </row>
    <row r="79" spans="1:4">
      <c r="A79" s="8"/>
      <c r="B79" s="12" t="s">
        <v>4</v>
      </c>
      <c r="C79" s="12" t="s">
        <v>5</v>
      </c>
      <c r="D79" s="12" t="s">
        <v>6</v>
      </c>
    </row>
    <row r="80" spans="1:4">
      <c r="A80" s="13" t="s">
        <v>7</v>
      </c>
      <c r="B80" s="34"/>
      <c r="C80" s="34"/>
      <c r="D80" s="25"/>
    </row>
    <row r="81" spans="1:4">
      <c r="A81" s="16" t="s">
        <v>8</v>
      </c>
      <c r="B81" s="17">
        <v>23152899.5</v>
      </c>
      <c r="C81" s="17">
        <v>23001223.75</v>
      </c>
      <c r="D81" s="17">
        <v>19825422.75</v>
      </c>
    </row>
    <row r="82" spans="1:4">
      <c r="A82" s="18" t="s">
        <v>9</v>
      </c>
      <c r="B82" s="19">
        <v>5.44</v>
      </c>
      <c r="C82" s="19">
        <v>1388.99</v>
      </c>
      <c r="D82" s="19">
        <v>12756.18</v>
      </c>
    </row>
    <row r="83" spans="1:4">
      <c r="A83" s="18" t="s">
        <v>10</v>
      </c>
      <c r="B83" s="19">
        <v>2373049</v>
      </c>
      <c r="C83" s="19">
        <v>1681798</v>
      </c>
      <c r="D83" s="19">
        <v>2356643</v>
      </c>
    </row>
    <row r="84" spans="1:4">
      <c r="A84" s="18" t="s">
        <v>11</v>
      </c>
      <c r="B84" s="19">
        <v>180</v>
      </c>
      <c r="C84" s="19"/>
      <c r="D84" s="19">
        <v>720</v>
      </c>
    </row>
    <row r="85" spans="1:4">
      <c r="A85" s="36" t="s">
        <v>12</v>
      </c>
      <c r="B85" s="19"/>
      <c r="C85" s="19"/>
      <c r="D85" s="19"/>
    </row>
    <row r="86" spans="1:4">
      <c r="A86" s="18" t="s">
        <v>13</v>
      </c>
      <c r="B86" s="19">
        <v>16797631</v>
      </c>
      <c r="C86" s="19">
        <v>15483489.359999999</v>
      </c>
      <c r="D86" s="19">
        <v>16395779.84</v>
      </c>
    </row>
    <row r="87" spans="1:4">
      <c r="A87" s="26" t="s">
        <v>14</v>
      </c>
      <c r="B87" s="27">
        <f>SUM(B81:B86)</f>
        <v>42323764.939999998</v>
      </c>
      <c r="C87" s="27">
        <f>SUM(C81:C86)</f>
        <v>40167900.099999994</v>
      </c>
      <c r="D87" s="27">
        <f>SUM(D81:D86)</f>
        <v>38591321.769999996</v>
      </c>
    </row>
    <row r="88" spans="1:4">
      <c r="A88" s="33"/>
      <c r="B88" s="29"/>
      <c r="C88" s="29"/>
      <c r="D88" s="29"/>
    </row>
    <row r="89" spans="1:4">
      <c r="A89" s="1" t="s">
        <v>27</v>
      </c>
      <c r="B89" s="1"/>
      <c r="C89" s="1"/>
      <c r="D89" s="1"/>
    </row>
    <row r="90" spans="1:4">
      <c r="A90" s="2" t="s">
        <v>1</v>
      </c>
      <c r="B90" s="3"/>
      <c r="C90" s="3"/>
      <c r="D90" s="4"/>
    </row>
    <row r="91" spans="1:4">
      <c r="A91" s="5" t="s">
        <v>2</v>
      </c>
      <c r="B91" s="6"/>
      <c r="C91" s="6"/>
      <c r="D91" s="7"/>
    </row>
    <row r="92" spans="1:4">
      <c r="A92" s="8"/>
      <c r="B92" s="9" t="s">
        <v>16</v>
      </c>
      <c r="C92" s="10"/>
      <c r="D92" s="11"/>
    </row>
    <row r="93" spans="1:4">
      <c r="A93" s="16"/>
      <c r="B93" s="30" t="s">
        <v>4</v>
      </c>
      <c r="C93" s="30" t="s">
        <v>5</v>
      </c>
      <c r="D93" s="30" t="s">
        <v>6</v>
      </c>
    </row>
    <row r="94" spans="1:4">
      <c r="A94" s="16" t="s">
        <v>17</v>
      </c>
      <c r="B94" s="37">
        <v>6713108.1900000004</v>
      </c>
      <c r="C94" s="37">
        <v>4987244.4400000004</v>
      </c>
      <c r="D94" s="37">
        <v>4987244.4400000004</v>
      </c>
    </row>
    <row r="95" spans="1:4">
      <c r="A95" s="22" t="s">
        <v>18</v>
      </c>
      <c r="B95" s="31">
        <v>1831144</v>
      </c>
      <c r="C95" s="31">
        <v>1757688</v>
      </c>
      <c r="D95" s="31">
        <v>1757688</v>
      </c>
    </row>
    <row r="96" spans="1:4">
      <c r="A96" s="22" t="s">
        <v>19</v>
      </c>
      <c r="B96" s="31">
        <f>1063021.96+70556.43</f>
        <v>1133578.3899999999</v>
      </c>
      <c r="C96" s="31">
        <f>923258.24+89821.29</f>
        <v>1013079.53</v>
      </c>
      <c r="D96" s="31">
        <f>923258.24+89821.29</f>
        <v>1013079.53</v>
      </c>
    </row>
    <row r="97" spans="1:4">
      <c r="A97" s="22" t="s">
        <v>28</v>
      </c>
      <c r="B97" s="38">
        <v>4800</v>
      </c>
      <c r="C97" s="38"/>
      <c r="D97" s="38"/>
    </row>
    <row r="98" spans="1:4">
      <c r="A98" s="18" t="s">
        <v>21</v>
      </c>
      <c r="B98" s="17">
        <v>109800</v>
      </c>
      <c r="C98" s="17">
        <v>117700</v>
      </c>
      <c r="D98" s="17">
        <v>117700</v>
      </c>
    </row>
    <row r="99" spans="1:4">
      <c r="A99" s="18" t="s">
        <v>22</v>
      </c>
      <c r="B99" s="19">
        <v>16797631</v>
      </c>
      <c r="C99" s="19">
        <v>15483489.359999999</v>
      </c>
      <c r="D99" s="19">
        <v>15483489.359999999</v>
      </c>
    </row>
    <row r="100" spans="1:4">
      <c r="A100" s="26" t="s">
        <v>23</v>
      </c>
      <c r="B100" s="27">
        <f>SUM(B94:B99)</f>
        <v>26590061.580000002</v>
      </c>
      <c r="C100" s="27">
        <f>SUM(C94:C99)</f>
        <v>23359201.329999998</v>
      </c>
      <c r="D100" s="27">
        <f>SUM(D94:D99)</f>
        <v>23359201.329999998</v>
      </c>
    </row>
    <row r="101" spans="1:4">
      <c r="A101" s="33"/>
      <c r="B101" s="29"/>
      <c r="C101" s="29"/>
      <c r="D101" s="29"/>
    </row>
    <row r="102" spans="1:4">
      <c r="A102" s="33"/>
      <c r="B102" s="29"/>
      <c r="C102" s="29"/>
      <c r="D102" s="29"/>
    </row>
    <row r="103" spans="1:4">
      <c r="A103" s="33"/>
      <c r="B103" s="29"/>
      <c r="C103" s="29"/>
      <c r="D103" s="29"/>
    </row>
    <row r="104" spans="1:4">
      <c r="A104" s="33"/>
      <c r="B104" s="29"/>
      <c r="C104" s="29"/>
      <c r="D104" s="29"/>
    </row>
    <row r="105" spans="1:4">
      <c r="A105" s="33"/>
      <c r="B105" s="29"/>
      <c r="C105" s="29"/>
      <c r="D105" s="29"/>
    </row>
    <row r="106" spans="1:4">
      <c r="A106" s="33"/>
      <c r="B106" s="29"/>
      <c r="C106" s="29"/>
      <c r="D106" s="29"/>
    </row>
    <row r="107" spans="1:4">
      <c r="A107" s="33"/>
      <c r="B107" s="29"/>
      <c r="C107" s="29"/>
      <c r="D107" s="29"/>
    </row>
    <row r="108" spans="1:4">
      <c r="A108" s="33"/>
      <c r="B108" s="29"/>
      <c r="C108" s="29"/>
      <c r="D108" s="29"/>
    </row>
    <row r="109" spans="1:4">
      <c r="A109" s="33"/>
      <c r="B109" s="29"/>
      <c r="C109" s="29"/>
      <c r="D109" s="29"/>
    </row>
    <row r="110" spans="1:4">
      <c r="A110" s="33"/>
      <c r="B110" s="29"/>
      <c r="C110" s="29"/>
      <c r="D110" s="29"/>
    </row>
    <row r="111" spans="1:4">
      <c r="A111" s="33"/>
      <c r="B111" s="29"/>
      <c r="C111" s="29"/>
      <c r="D111" s="29"/>
    </row>
    <row r="112" spans="1:4">
      <c r="A112" s="1" t="s">
        <v>29</v>
      </c>
      <c r="B112" s="1"/>
      <c r="C112" s="1"/>
      <c r="D112" s="1"/>
    </row>
    <row r="113" spans="1:4">
      <c r="A113" s="2" t="s">
        <v>1</v>
      </c>
      <c r="B113" s="3"/>
      <c r="C113" s="3"/>
      <c r="D113" s="4"/>
    </row>
    <row r="114" spans="1:4">
      <c r="A114" s="5" t="s">
        <v>2</v>
      </c>
      <c r="B114" s="6"/>
      <c r="C114" s="6"/>
      <c r="D114" s="7"/>
    </row>
    <row r="115" spans="1:4">
      <c r="A115" s="8"/>
      <c r="B115" s="9" t="s">
        <v>3</v>
      </c>
      <c r="C115" s="10"/>
      <c r="D115" s="11"/>
    </row>
    <row r="116" spans="1:4">
      <c r="A116" s="8"/>
      <c r="B116" s="12" t="s">
        <v>4</v>
      </c>
      <c r="C116" s="12" t="s">
        <v>5</v>
      </c>
      <c r="D116" s="12" t="s">
        <v>6</v>
      </c>
    </row>
    <row r="117" spans="1:4">
      <c r="A117" s="13" t="s">
        <v>7</v>
      </c>
      <c r="B117" s="34"/>
      <c r="C117" s="34"/>
      <c r="D117" s="25"/>
    </row>
    <row r="118" spans="1:4">
      <c r="A118" s="16" t="s">
        <v>30</v>
      </c>
      <c r="B118" s="17">
        <v>85065618.090000004</v>
      </c>
      <c r="C118" s="17">
        <v>97125832.180000007</v>
      </c>
      <c r="D118" s="17">
        <v>99050068.859999999</v>
      </c>
    </row>
    <row r="119" spans="1:4">
      <c r="A119" s="18" t="s">
        <v>31</v>
      </c>
      <c r="B119" s="19">
        <v>3575187.5</v>
      </c>
      <c r="C119" s="19">
        <v>3831948.2</v>
      </c>
      <c r="D119" s="19">
        <v>3849977.7</v>
      </c>
    </row>
    <row r="120" spans="1:4">
      <c r="A120" s="18" t="s">
        <v>32</v>
      </c>
      <c r="B120" s="19">
        <v>429556.59</v>
      </c>
      <c r="C120" s="19">
        <v>477845.7</v>
      </c>
      <c r="D120" s="19">
        <v>669751.5</v>
      </c>
    </row>
    <row r="121" spans="1:4">
      <c r="A121" s="18" t="s">
        <v>33</v>
      </c>
      <c r="B121" s="19">
        <v>712128</v>
      </c>
      <c r="C121" s="19">
        <v>1048621.3999999999</v>
      </c>
      <c r="D121" s="19">
        <v>899420.6</v>
      </c>
    </row>
    <row r="122" spans="1:4">
      <c r="A122" s="18" t="s">
        <v>34</v>
      </c>
      <c r="B122" s="19">
        <v>19826</v>
      </c>
      <c r="C122" s="19">
        <v>21293</v>
      </c>
      <c r="D122" s="19">
        <v>20223</v>
      </c>
    </row>
    <row r="123" spans="1:4">
      <c r="A123" s="18" t="s">
        <v>35</v>
      </c>
      <c r="B123" s="19">
        <v>299271.59999999998</v>
      </c>
      <c r="C123" s="19">
        <v>363427.64</v>
      </c>
      <c r="D123" s="19">
        <v>252293.7</v>
      </c>
    </row>
    <row r="124" spans="1:4">
      <c r="A124" s="18" t="s">
        <v>36</v>
      </c>
      <c r="B124" s="19">
        <v>924579</v>
      </c>
      <c r="C124" s="19">
        <v>1020726.5</v>
      </c>
      <c r="D124" s="19">
        <v>903560.5</v>
      </c>
    </row>
    <row r="125" spans="1:4">
      <c r="A125" s="18" t="s">
        <v>37</v>
      </c>
      <c r="B125" s="19">
        <v>1343598.38</v>
      </c>
      <c r="C125" s="19">
        <v>1201046.28</v>
      </c>
      <c r="D125" s="19">
        <v>1270686.05</v>
      </c>
    </row>
    <row r="126" spans="1:4">
      <c r="A126" s="18" t="s">
        <v>38</v>
      </c>
      <c r="B126" s="19"/>
      <c r="C126" s="19"/>
      <c r="D126" s="19">
        <v>3850000</v>
      </c>
    </row>
    <row r="127" spans="1:4">
      <c r="A127" s="26" t="s">
        <v>14</v>
      </c>
      <c r="B127" s="39">
        <f>SUM(B118:B126)</f>
        <v>92369765.159999996</v>
      </c>
      <c r="C127" s="39">
        <f>SUM(C118:C126)</f>
        <v>105090740.90000002</v>
      </c>
      <c r="D127" s="39">
        <f>SUM(D118:D126)</f>
        <v>110765981.91</v>
      </c>
    </row>
    <row r="128" spans="1:4">
      <c r="A128" s="33"/>
      <c r="B128" s="40"/>
      <c r="C128" s="40"/>
      <c r="D128" s="40"/>
    </row>
    <row r="129" spans="1:4">
      <c r="A129" s="1" t="s">
        <v>39</v>
      </c>
      <c r="B129" s="1"/>
      <c r="C129" s="1"/>
      <c r="D129" s="1"/>
    </row>
    <row r="130" spans="1:4">
      <c r="A130" s="2" t="s">
        <v>1</v>
      </c>
      <c r="B130" s="3"/>
      <c r="C130" s="3"/>
      <c r="D130" s="4"/>
    </row>
    <row r="131" spans="1:4">
      <c r="A131" s="5" t="s">
        <v>2</v>
      </c>
      <c r="B131" s="6"/>
      <c r="C131" s="6"/>
      <c r="D131" s="7"/>
    </row>
    <row r="132" spans="1:4">
      <c r="A132" s="8"/>
      <c r="B132" s="9" t="s">
        <v>16</v>
      </c>
      <c r="C132" s="10"/>
      <c r="D132" s="11"/>
    </row>
    <row r="133" spans="1:4">
      <c r="A133" s="16"/>
      <c r="B133" s="30" t="s">
        <v>4</v>
      </c>
      <c r="C133" s="30" t="s">
        <v>5</v>
      </c>
      <c r="D133" s="30" t="s">
        <v>6</v>
      </c>
    </row>
    <row r="134" spans="1:4">
      <c r="A134" s="16" t="s">
        <v>17</v>
      </c>
      <c r="B134" s="17">
        <v>2798294</v>
      </c>
      <c r="C134" s="17">
        <v>3499793</v>
      </c>
      <c r="D134" s="17">
        <v>3713566</v>
      </c>
    </row>
    <row r="135" spans="1:4">
      <c r="A135" s="20" t="s">
        <v>18</v>
      </c>
      <c r="B135" s="31">
        <v>16624694.449999999</v>
      </c>
      <c r="C135" s="31">
        <v>17947645.289999999</v>
      </c>
      <c r="D135" s="31">
        <f>11548639+7787900</f>
        <v>19336539</v>
      </c>
    </row>
    <row r="136" spans="1:4">
      <c r="A136" s="20" t="s">
        <v>19</v>
      </c>
      <c r="B136" s="31">
        <v>63710165</v>
      </c>
      <c r="C136" s="31">
        <v>67052638.32</v>
      </c>
      <c r="D136" s="31">
        <f>31740068.52+35847112.5</f>
        <v>67587181.019999996</v>
      </c>
    </row>
    <row r="137" spans="1:4">
      <c r="A137" s="20" t="s">
        <v>28</v>
      </c>
      <c r="B137" s="31">
        <v>7409754.8899999997</v>
      </c>
      <c r="C137" s="31">
        <v>11829726.65</v>
      </c>
      <c r="D137" s="31">
        <v>13383314.210000001</v>
      </c>
    </row>
    <row r="138" spans="1:4">
      <c r="A138" s="26" t="s">
        <v>23</v>
      </c>
      <c r="B138" s="41">
        <f>SUM(B134:B137)</f>
        <v>90542908.340000004</v>
      </c>
      <c r="C138" s="27">
        <f>SUM(C134:C137)</f>
        <v>100329803.26000001</v>
      </c>
      <c r="D138" s="27">
        <f>SUM(D134:D137)</f>
        <v>104020600.22999999</v>
      </c>
    </row>
    <row r="139" spans="1:4">
      <c r="A139" s="33"/>
      <c r="B139" s="29"/>
      <c r="C139" s="29"/>
      <c r="D139" s="29"/>
    </row>
    <row r="140" spans="1:4">
      <c r="A140" s="33"/>
      <c r="B140" s="29"/>
      <c r="C140" s="29"/>
      <c r="D140" s="29"/>
    </row>
    <row r="141" spans="1:4">
      <c r="A141" s="33"/>
      <c r="B141" s="29"/>
      <c r="C141" s="29"/>
      <c r="D141" s="29"/>
    </row>
    <row r="142" spans="1:4">
      <c r="A142" s="33"/>
      <c r="B142" s="29"/>
      <c r="C142" s="29"/>
      <c r="D142" s="29"/>
    </row>
    <row r="143" spans="1:4">
      <c r="A143" s="33"/>
      <c r="B143" s="29"/>
      <c r="C143" s="29"/>
      <c r="D143" s="29"/>
    </row>
    <row r="144" spans="1:4">
      <c r="A144" s="33"/>
      <c r="B144" s="29"/>
      <c r="C144" s="29"/>
      <c r="D144" s="29"/>
    </row>
    <row r="145" spans="1:4">
      <c r="A145" s="33"/>
      <c r="B145" s="29"/>
      <c r="C145" s="29"/>
      <c r="D145" s="29"/>
    </row>
    <row r="146" spans="1:4">
      <c r="A146" s="33"/>
      <c r="B146" s="29"/>
      <c r="C146" s="29"/>
      <c r="D146" s="29"/>
    </row>
    <row r="147" spans="1:4">
      <c r="A147" s="33"/>
      <c r="B147" s="29"/>
      <c r="C147" s="29"/>
      <c r="D147" s="29"/>
    </row>
    <row r="148" spans="1:4">
      <c r="A148" s="33"/>
      <c r="B148" s="29"/>
      <c r="C148" s="29"/>
      <c r="D148" s="29"/>
    </row>
    <row r="149" spans="1:4">
      <c r="A149" s="1" t="s">
        <v>40</v>
      </c>
      <c r="B149" s="1"/>
      <c r="C149" s="1"/>
      <c r="D149" s="1"/>
    </row>
    <row r="150" spans="1:4">
      <c r="A150" s="2" t="s">
        <v>1</v>
      </c>
      <c r="B150" s="3"/>
      <c r="C150" s="3"/>
      <c r="D150" s="4"/>
    </row>
    <row r="151" spans="1:4">
      <c r="A151" s="5" t="s">
        <v>2</v>
      </c>
      <c r="B151" s="6"/>
      <c r="C151" s="6"/>
      <c r="D151" s="7"/>
    </row>
    <row r="152" spans="1:4">
      <c r="A152" s="20"/>
      <c r="B152" s="9" t="s">
        <v>3</v>
      </c>
      <c r="C152" s="10"/>
      <c r="D152" s="11"/>
    </row>
    <row r="153" spans="1:4">
      <c r="A153" s="16"/>
      <c r="B153" s="30" t="s">
        <v>4</v>
      </c>
      <c r="C153" s="30" t="s">
        <v>5</v>
      </c>
      <c r="D153" s="30" t="s">
        <v>6</v>
      </c>
    </row>
    <row r="154" spans="1:4">
      <c r="A154" s="16" t="s">
        <v>41</v>
      </c>
      <c r="B154" s="17">
        <v>2405706</v>
      </c>
      <c r="C154" s="17">
        <v>2430722</v>
      </c>
      <c r="D154" s="17">
        <v>2427552</v>
      </c>
    </row>
    <row r="155" spans="1:4">
      <c r="A155" s="18" t="s">
        <v>42</v>
      </c>
      <c r="B155" s="19">
        <v>515900</v>
      </c>
      <c r="C155" s="19">
        <v>405350</v>
      </c>
      <c r="D155" s="19">
        <v>442200</v>
      </c>
    </row>
    <row r="156" spans="1:4">
      <c r="A156" s="18" t="s">
        <v>43</v>
      </c>
      <c r="B156" s="19">
        <v>755200</v>
      </c>
      <c r="C156" s="19">
        <v>614400</v>
      </c>
      <c r="D156" s="19">
        <v>614400</v>
      </c>
    </row>
    <row r="157" spans="1:4">
      <c r="A157" s="18" t="s">
        <v>44</v>
      </c>
      <c r="B157" s="19">
        <v>113402</v>
      </c>
      <c r="C157" s="19">
        <v>136092</v>
      </c>
      <c r="D157" s="19">
        <v>136092</v>
      </c>
    </row>
    <row r="158" spans="1:4">
      <c r="A158" s="18" t="s">
        <v>45</v>
      </c>
      <c r="B158" s="19"/>
      <c r="C158" s="19"/>
      <c r="D158" s="19"/>
    </row>
    <row r="159" spans="1:4">
      <c r="A159" s="18" t="s">
        <v>11</v>
      </c>
      <c r="B159" s="42"/>
      <c r="C159" s="42">
        <v>34023</v>
      </c>
      <c r="D159" s="42">
        <v>1</v>
      </c>
    </row>
    <row r="160" spans="1:4">
      <c r="A160" s="18" t="s">
        <v>9</v>
      </c>
      <c r="B160" s="19">
        <v>105500.75</v>
      </c>
      <c r="C160" s="19">
        <v>113901.69</v>
      </c>
      <c r="D160" s="19">
        <v>113966.54</v>
      </c>
    </row>
    <row r="161" spans="1:4">
      <c r="A161" s="18" t="s">
        <v>46</v>
      </c>
      <c r="B161" s="19"/>
      <c r="C161" s="19"/>
      <c r="D161" s="19"/>
    </row>
    <row r="162" spans="1:4">
      <c r="A162" s="20" t="s">
        <v>38</v>
      </c>
      <c r="B162" s="42"/>
      <c r="C162" s="42"/>
      <c r="D162" s="42"/>
    </row>
    <row r="163" spans="1:4">
      <c r="A163" s="26" t="s">
        <v>14</v>
      </c>
      <c r="B163" s="43">
        <f>SUM(B154:B162)</f>
        <v>3895708.75</v>
      </c>
      <c r="C163" s="43">
        <f>SUM(C154:C162)</f>
        <v>3734488.69</v>
      </c>
      <c r="D163" s="43">
        <f>SUM(D154:D162)</f>
        <v>3734211.54</v>
      </c>
    </row>
    <row r="164" spans="1:4">
      <c r="A164" s="33"/>
      <c r="B164" s="44"/>
      <c r="C164" s="44"/>
      <c r="D164" s="44"/>
    </row>
    <row r="165" spans="1:4">
      <c r="A165" s="1" t="s">
        <v>47</v>
      </c>
      <c r="B165" s="1"/>
      <c r="C165" s="1"/>
      <c r="D165" s="1"/>
    </row>
    <row r="166" spans="1:4">
      <c r="A166" s="2" t="s">
        <v>1</v>
      </c>
      <c r="B166" s="3"/>
      <c r="C166" s="3"/>
      <c r="D166" s="4"/>
    </row>
    <row r="167" spans="1:4">
      <c r="A167" s="5" t="s">
        <v>2</v>
      </c>
      <c r="B167" s="6"/>
      <c r="C167" s="6"/>
      <c r="D167" s="7"/>
    </row>
    <row r="168" spans="1:4">
      <c r="A168" s="8"/>
      <c r="B168" s="9" t="s">
        <v>16</v>
      </c>
      <c r="C168" s="10"/>
      <c r="D168" s="11"/>
    </row>
    <row r="169" spans="1:4">
      <c r="A169" s="16"/>
      <c r="B169" s="30" t="s">
        <v>4</v>
      </c>
      <c r="C169" s="30" t="s">
        <v>5</v>
      </c>
      <c r="D169" s="30" t="s">
        <v>6</v>
      </c>
    </row>
    <row r="170" spans="1:4">
      <c r="A170" s="16" t="s">
        <v>17</v>
      </c>
      <c r="B170" s="17">
        <v>1326324</v>
      </c>
      <c r="C170" s="17">
        <v>966602</v>
      </c>
      <c r="D170" s="17">
        <v>823969</v>
      </c>
    </row>
    <row r="171" spans="1:4">
      <c r="A171" s="20" t="s">
        <v>18</v>
      </c>
      <c r="B171" s="45">
        <v>840000</v>
      </c>
      <c r="C171" s="45">
        <f>843548.39</f>
        <v>843548.39</v>
      </c>
      <c r="D171" s="45">
        <v>960000</v>
      </c>
    </row>
    <row r="172" spans="1:4">
      <c r="A172" s="20" t="s">
        <v>19</v>
      </c>
      <c r="B172" s="45">
        <v>1338311.6000000001</v>
      </c>
      <c r="C172" s="45">
        <f>135600+542511.54+47614+627030.31</f>
        <v>1352755.85</v>
      </c>
      <c r="D172" s="45">
        <f>131775+528371+99064+577461.19</f>
        <v>1336671.19</v>
      </c>
    </row>
    <row r="173" spans="1:4">
      <c r="A173" s="20" t="s">
        <v>28</v>
      </c>
      <c r="B173" s="31">
        <v>132900</v>
      </c>
      <c r="C173" s="31"/>
      <c r="D173" s="31">
        <f>269500+191000</f>
        <v>460500</v>
      </c>
    </row>
    <row r="174" spans="1:4">
      <c r="A174" s="26" t="s">
        <v>23</v>
      </c>
      <c r="B174" s="41">
        <f>SUM(B170+B171+B172+B173)</f>
        <v>3637535.6</v>
      </c>
      <c r="C174" s="41">
        <f>SUM(C170+C171+C172+C173)</f>
        <v>3162906.24</v>
      </c>
      <c r="D174" s="27">
        <f>SUM(D170+D171+D172+D173)</f>
        <v>3581140.19</v>
      </c>
    </row>
  </sheetData>
  <mergeCells count="40">
    <mergeCell ref="A165:D165"/>
    <mergeCell ref="A166:D166"/>
    <mergeCell ref="A167:D167"/>
    <mergeCell ref="B168:D168"/>
    <mergeCell ref="A131:D131"/>
    <mergeCell ref="B132:D132"/>
    <mergeCell ref="A149:D149"/>
    <mergeCell ref="A150:D150"/>
    <mergeCell ref="A151:D151"/>
    <mergeCell ref="B152:D152"/>
    <mergeCell ref="A112:D112"/>
    <mergeCell ref="A113:D113"/>
    <mergeCell ref="A114:D114"/>
    <mergeCell ref="B115:D115"/>
    <mergeCell ref="A129:D129"/>
    <mergeCell ref="A130:D130"/>
    <mergeCell ref="A77:D77"/>
    <mergeCell ref="B78:D78"/>
    <mergeCell ref="A89:D89"/>
    <mergeCell ref="A90:D90"/>
    <mergeCell ref="A91:D91"/>
    <mergeCell ref="B92:D92"/>
    <mergeCell ref="A52:D52"/>
    <mergeCell ref="A53:D53"/>
    <mergeCell ref="A54:D54"/>
    <mergeCell ref="B55:D55"/>
    <mergeCell ref="A75:D75"/>
    <mergeCell ref="A76:D76"/>
    <mergeCell ref="A17:D17"/>
    <mergeCell ref="B18:D18"/>
    <mergeCell ref="A38:D38"/>
    <mergeCell ref="A39:D39"/>
    <mergeCell ref="A40:D40"/>
    <mergeCell ref="B41:D41"/>
    <mergeCell ref="A1:D1"/>
    <mergeCell ref="A2:D2"/>
    <mergeCell ref="A3:D3"/>
    <mergeCell ref="B4:D4"/>
    <mergeCell ref="A15:D15"/>
    <mergeCell ref="A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2020-09-03T08:55:18Z</dcterms:created>
  <dcterms:modified xsi:type="dcterms:W3CDTF">2020-09-03T08:57:01Z</dcterms:modified>
</cp:coreProperties>
</file>